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\Documents\Emergency Services Documents\ESD 1\Budgets\ESD1\2022\"/>
    </mc:Choice>
  </mc:AlternateContent>
  <bookViews>
    <workbookView xWindow="0" yWindow="45" windowWidth="22035" windowHeight="7995" activeTab="3"/>
  </bookViews>
  <sheets>
    <sheet name="2022 ESD" sheetId="3" r:id="rId1"/>
    <sheet name="2022 total" sheetId="4" r:id="rId2"/>
    <sheet name="2023 ESD" sheetId="5" r:id="rId3"/>
    <sheet name="2023 total" sheetId="6" r:id="rId4"/>
  </sheets>
  <calcPr calcId="162913"/>
</workbook>
</file>

<file path=xl/calcChain.xml><?xml version="1.0" encoding="utf-8"?>
<calcChain xmlns="http://schemas.openxmlformats.org/spreadsheetml/2006/main">
  <c r="G32" i="6" l="1"/>
  <c r="G23" i="6"/>
  <c r="F20" i="6"/>
  <c r="G19" i="6"/>
  <c r="G11" i="6"/>
  <c r="J6" i="6"/>
  <c r="J8" i="6" s="1"/>
  <c r="F21" i="6" l="1"/>
  <c r="G35" i="5"/>
  <c r="G10" i="5"/>
  <c r="J6" i="4" l="1"/>
  <c r="G34" i="3" l="1"/>
  <c r="E26" i="3"/>
  <c r="F23" i="3" s="1"/>
  <c r="F27" i="3" s="1"/>
  <c r="G9" i="3"/>
  <c r="G23" i="4" l="1"/>
  <c r="G11" i="4" l="1"/>
  <c r="F20" i="4"/>
  <c r="G32" i="4"/>
  <c r="G19" i="4"/>
  <c r="J8" i="4"/>
  <c r="F21" i="4" l="1"/>
  <c r="E27" i="5" l="1"/>
  <c r="E29" i="5" l="1"/>
  <c r="F28" i="5"/>
</calcChain>
</file>

<file path=xl/sharedStrings.xml><?xml version="1.0" encoding="utf-8"?>
<sst xmlns="http://schemas.openxmlformats.org/spreadsheetml/2006/main" count="118" uniqueCount="61">
  <si>
    <t>Revenue</t>
  </si>
  <si>
    <t>*Property Taxes</t>
  </si>
  <si>
    <t>Penalty &amp; Interest</t>
  </si>
  <si>
    <t>Interst on investments</t>
  </si>
  <si>
    <t>Sales Tax</t>
  </si>
  <si>
    <t>Total Revenue</t>
  </si>
  <si>
    <t>Expenditures/Expenses</t>
  </si>
  <si>
    <t>Appriaisal Dist.</t>
  </si>
  <si>
    <t>Attorney Fees</t>
  </si>
  <si>
    <t>Board Training</t>
  </si>
  <si>
    <t>Bonds &amp; Insurance</t>
  </si>
  <si>
    <t>Clerical &amp; Auditing</t>
  </si>
  <si>
    <t>Communication &amp; Software</t>
  </si>
  <si>
    <t>Dues &amp; Subscriptions</t>
  </si>
  <si>
    <t>Internet</t>
  </si>
  <si>
    <t>Office Supplies</t>
  </si>
  <si>
    <t>Postage &amp; Box Rental</t>
  </si>
  <si>
    <t>Publications &amp; Notices</t>
  </si>
  <si>
    <t>Sub total</t>
  </si>
  <si>
    <t>VFD'S</t>
  </si>
  <si>
    <t>Johnson City VFD</t>
  </si>
  <si>
    <t>Round Mountain VFD</t>
  </si>
  <si>
    <t>EMS</t>
  </si>
  <si>
    <t>Total Expenditures/Expenses</t>
  </si>
  <si>
    <t>Sub Total VFD</t>
  </si>
  <si>
    <t>Total Revenue from Property Taxes</t>
  </si>
  <si>
    <t>ESD#2</t>
  </si>
  <si>
    <t xml:space="preserve">ESD </t>
  </si>
  <si>
    <t>Excess (deficiency) of Revenue</t>
  </si>
  <si>
    <t>Total Expenditures/Expenses w/EMS employees</t>
  </si>
  <si>
    <t>North Blanco County ESD # 1</t>
  </si>
  <si>
    <t>Excess Rev</t>
  </si>
  <si>
    <t>Capt.Exp.</t>
  </si>
  <si>
    <t>EMS Cap Exp</t>
  </si>
  <si>
    <t>JCF Cap Exp</t>
  </si>
  <si>
    <t>RM Cap Exp</t>
  </si>
  <si>
    <t xml:space="preserve">          Budget 2021-2022</t>
  </si>
  <si>
    <t>EMS payroll Exp/tax/401/health/Ins</t>
  </si>
  <si>
    <t>**Appriaisal Dist.</t>
  </si>
  <si>
    <t>Bank Loan JCVFD trucks</t>
  </si>
  <si>
    <t>Bank Loan RM Fire Station</t>
  </si>
  <si>
    <t>Legal</t>
  </si>
  <si>
    <t>ESD budget</t>
  </si>
  <si>
    <t>Paroll,retirement and Benefits</t>
  </si>
  <si>
    <t>Collection %</t>
  </si>
  <si>
    <t>*Estimated Revenue Collection</t>
  </si>
  <si>
    <t xml:space="preserve">          Budget 2022-2023</t>
  </si>
  <si>
    <t>Collection Rate%</t>
  </si>
  <si>
    <t>*ESD 1 Budget</t>
  </si>
  <si>
    <t>*Budget W/O EMS Payroll</t>
  </si>
  <si>
    <t>Property Taxes</t>
  </si>
  <si>
    <t>Revenue for VFD's &amp; Capital Exp.</t>
  </si>
  <si>
    <t>Estimated Tax collection</t>
  </si>
  <si>
    <t>Property taxes</t>
  </si>
  <si>
    <t>Total ESD/Expenses w/EMS employees</t>
  </si>
  <si>
    <t>Radio Communication County</t>
  </si>
  <si>
    <t>Audit Expense</t>
  </si>
  <si>
    <t>Clerical</t>
  </si>
  <si>
    <t>ESD 1 Budget/Expences 2022/2023 Year</t>
  </si>
  <si>
    <r>
      <t xml:space="preserve">ESD 1 Budget/Expences 2021/2022 Year </t>
    </r>
    <r>
      <rPr>
        <sz val="11"/>
        <color rgb="FFC00000"/>
        <rFont val="Calibri"/>
        <family val="2"/>
        <scheme val="minor"/>
      </rPr>
      <t>(Preliminary)</t>
    </r>
  </si>
  <si>
    <t>ESD 1 Budget/Expences 2021/2022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</si>
</sst>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164" fontId="0" fillId="0" borderId="0" xfId="0" applyNumberFormat="1"/>
    <xf numFmtId="44" fontId="0" fillId="0" borderId="0" xfId="1" applyFont="1"/>
    <xf numFmtId="44" fontId="4" fillId="0" borderId="0" xfId="1" applyFont="1"/>
    <xf numFmtId="0" fontId="0" fillId="0" borderId="0" xfId="0" applyFont="1"/>
    <xf numFmtId="44" fontId="5" fillId="0" borderId="0" xfId="1" applyFont="1"/>
    <xf numFmtId="0" fontId="7" fillId="0" borderId="0" xfId="0" applyFont="1"/>
    <xf numFmtId="164" fontId="8" fillId="0" borderId="0" xfId="0" applyNumberFormat="1" applyFont="1"/>
    <xf numFmtId="44" fontId="8" fillId="0" borderId="0" xfId="1" applyFont="1"/>
    <xf numFmtId="164" fontId="9" fillId="0" borderId="0" xfId="0" applyNumberFormat="1" applyFont="1"/>
    <xf numFmtId="44" fontId="2" fillId="0" borderId="0" xfId="1" applyFont="1"/>
    <xf numFmtId="44" fontId="9" fillId="0" borderId="0" xfId="1" applyFont="1"/>
    <xf numFmtId="164" fontId="10" fillId="0" borderId="0" xfId="0" applyNumberFormat="1" applyFont="1"/>
    <xf numFmtId="164" fontId="10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44" fontId="11" fillId="0" borderId="0" xfId="1" applyFont="1"/>
    <xf numFmtId="164" fontId="2" fillId="2" borderId="1" xfId="2" applyNumberFormat="1" applyFont="1" applyFill="1" applyBorder="1"/>
    <xf numFmtId="164" fontId="2" fillId="2" borderId="0" xfId="2" applyNumberFormat="1" applyFont="1" applyFill="1"/>
    <xf numFmtId="44" fontId="2" fillId="2" borderId="0" xfId="2" applyNumberFormat="1" applyFont="1" applyFill="1"/>
    <xf numFmtId="164" fontId="10" fillId="0" borderId="0" xfId="1" applyNumberFormat="1" applyFont="1"/>
    <xf numFmtId="0" fontId="12" fillId="0" borderId="0" xfId="0" applyFont="1"/>
    <xf numFmtId="44" fontId="4" fillId="0" borderId="0" xfId="0" applyNumberFormat="1" applyFont="1"/>
    <xf numFmtId="44" fontId="14" fillId="0" borderId="0" xfId="1" applyFont="1"/>
    <xf numFmtId="4" fontId="2" fillId="0" borderId="0" xfId="0" applyNumberFormat="1" applyFont="1"/>
    <xf numFmtId="0" fontId="15" fillId="0" borderId="0" xfId="0" applyFont="1"/>
    <xf numFmtId="44" fontId="15" fillId="0" borderId="0" xfId="1" applyFont="1"/>
    <xf numFmtId="44" fontId="15" fillId="0" borderId="0" xfId="0" applyNumberFormat="1" applyFont="1"/>
    <xf numFmtId="2" fontId="11" fillId="0" borderId="0" xfId="3" applyNumberFormat="1" applyFont="1"/>
    <xf numFmtId="44" fontId="17" fillId="0" borderId="0" xfId="1" applyFont="1"/>
    <xf numFmtId="44" fontId="6" fillId="0" borderId="0" xfId="1" applyFont="1"/>
    <xf numFmtId="44" fontId="18" fillId="0" borderId="0" xfId="1" applyFont="1"/>
    <xf numFmtId="44" fontId="18" fillId="0" borderId="0" xfId="0" applyNumberFormat="1" applyFont="1"/>
    <xf numFmtId="0" fontId="19" fillId="0" borderId="0" xfId="0" applyFont="1"/>
    <xf numFmtId="164" fontId="18" fillId="0" borderId="0" xfId="0" applyNumberFormat="1" applyFont="1" applyAlignment="1">
      <alignment horizontal="right"/>
    </xf>
    <xf numFmtId="164" fontId="16" fillId="0" borderId="0" xfId="0" applyNumberFormat="1" applyFont="1"/>
    <xf numFmtId="164" fontId="16" fillId="0" borderId="0" xfId="1" applyNumberFormat="1" applyFont="1"/>
    <xf numFmtId="164" fontId="17" fillId="0" borderId="0" xfId="0" applyNumberFormat="1" applyFont="1"/>
    <xf numFmtId="164" fontId="16" fillId="0" borderId="0" xfId="0" applyNumberFormat="1" applyFont="1" applyAlignment="1">
      <alignment horizontal="right"/>
    </xf>
    <xf numFmtId="164" fontId="17" fillId="2" borderId="1" xfId="2" applyNumberFormat="1" applyFont="1" applyFill="1" applyBorder="1"/>
    <xf numFmtId="164" fontId="17" fillId="2" borderId="0" xfId="2" applyNumberFormat="1" applyFont="1" applyFill="1"/>
    <xf numFmtId="44" fontId="16" fillId="0" borderId="0" xfId="1" applyFont="1"/>
  </cellXfs>
  <cellStyles count="4">
    <cellStyle name="40% - Accent4" xfId="2" builtinId="4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0</xdr:col>
      <xdr:colOff>600075</xdr:colOff>
      <xdr:row>2</xdr:row>
      <xdr:rowOff>193136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9050"/>
          <a:ext cx="561975" cy="70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0</xdr:col>
      <xdr:colOff>627556</xdr:colOff>
      <xdr:row>4</xdr:row>
      <xdr:rowOff>186390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57150"/>
          <a:ext cx="560881" cy="9388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561975</xdr:colOff>
      <xdr:row>4</xdr:row>
      <xdr:rowOff>2636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"/>
          <a:ext cx="561975" cy="936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view="pageLayout" workbookViewId="0">
      <selection activeCell="C1" sqref="C1"/>
    </sheetView>
  </sheetViews>
  <sheetFormatPr defaultRowHeight="15" x14ac:dyDescent="0.25"/>
  <cols>
    <col min="1" max="1" width="18.85546875" customWidth="1"/>
    <col min="2" max="2" width="2.5703125" customWidth="1"/>
    <col min="3" max="3" width="25.7109375" customWidth="1"/>
    <col min="4" max="4" width="1.7109375" customWidth="1"/>
    <col min="5" max="5" width="12.5703125" customWidth="1"/>
    <col min="6" max="6" width="14.140625" customWidth="1"/>
    <col min="7" max="7" width="17" customWidth="1"/>
  </cols>
  <sheetData>
    <row r="1" spans="1:7" ht="18.75" x14ac:dyDescent="0.3">
      <c r="C1" s="21" t="s">
        <v>60</v>
      </c>
      <c r="F1" s="3"/>
    </row>
    <row r="2" spans="1:7" x14ac:dyDescent="0.25">
      <c r="E2" t="s">
        <v>59</v>
      </c>
      <c r="F2" s="3"/>
    </row>
    <row r="3" spans="1:7" x14ac:dyDescent="0.25">
      <c r="A3" t="s">
        <v>0</v>
      </c>
      <c r="F3" s="3"/>
    </row>
    <row r="4" spans="1:7" x14ac:dyDescent="0.25">
      <c r="C4" t="s">
        <v>1</v>
      </c>
      <c r="F4" s="4">
        <v>1046426</v>
      </c>
    </row>
    <row r="5" spans="1:7" x14ac:dyDescent="0.25">
      <c r="C5" t="s">
        <v>2</v>
      </c>
      <c r="F5" s="4">
        <v>5500</v>
      </c>
    </row>
    <row r="6" spans="1:7" x14ac:dyDescent="0.25">
      <c r="C6" t="s">
        <v>3</v>
      </c>
      <c r="F6" s="4">
        <v>3800</v>
      </c>
    </row>
    <row r="7" spans="1:7" x14ac:dyDescent="0.25">
      <c r="C7" t="s">
        <v>4</v>
      </c>
      <c r="F7" s="4">
        <v>595000</v>
      </c>
    </row>
    <row r="8" spans="1:7" x14ac:dyDescent="0.25">
      <c r="C8" t="s">
        <v>26</v>
      </c>
      <c r="F8" s="4">
        <v>62126.04</v>
      </c>
    </row>
    <row r="9" spans="1:7" x14ac:dyDescent="0.25">
      <c r="A9" s="1" t="s">
        <v>5</v>
      </c>
      <c r="F9" s="3"/>
      <c r="G9" s="22">
        <f>SUM(F4:F8)</f>
        <v>1712852.04</v>
      </c>
    </row>
    <row r="10" spans="1:7" x14ac:dyDescent="0.25">
      <c r="A10" t="s">
        <v>6</v>
      </c>
      <c r="C10" t="s">
        <v>38</v>
      </c>
      <c r="E10" s="3">
        <v>21000</v>
      </c>
      <c r="F10" s="3"/>
    </row>
    <row r="11" spans="1:7" x14ac:dyDescent="0.25">
      <c r="C11" t="s">
        <v>8</v>
      </c>
      <c r="E11" s="3">
        <v>6000</v>
      </c>
      <c r="F11" s="3"/>
    </row>
    <row r="12" spans="1:7" x14ac:dyDescent="0.25">
      <c r="C12" t="s">
        <v>39</v>
      </c>
      <c r="E12" s="3">
        <v>78604</v>
      </c>
      <c r="F12" s="3"/>
    </row>
    <row r="13" spans="1:7" x14ac:dyDescent="0.25">
      <c r="C13" t="s">
        <v>40</v>
      </c>
      <c r="E13" s="3">
        <v>0</v>
      </c>
      <c r="F13" s="3"/>
    </row>
    <row r="14" spans="1:7" x14ac:dyDescent="0.25">
      <c r="C14" t="s">
        <v>9</v>
      </c>
      <c r="E14" s="3">
        <v>3000</v>
      </c>
      <c r="F14" s="3"/>
    </row>
    <row r="15" spans="1:7" x14ac:dyDescent="0.25">
      <c r="C15" t="s">
        <v>10</v>
      </c>
      <c r="E15" s="3">
        <v>4500</v>
      </c>
      <c r="F15" s="3"/>
    </row>
    <row r="16" spans="1:7" x14ac:dyDescent="0.25">
      <c r="C16" t="s">
        <v>11</v>
      </c>
      <c r="E16" s="3">
        <v>8000</v>
      </c>
      <c r="F16" s="3"/>
    </row>
    <row r="17" spans="1:7" x14ac:dyDescent="0.25">
      <c r="C17" t="s">
        <v>12</v>
      </c>
      <c r="E17" s="3">
        <v>1000</v>
      </c>
      <c r="F17" s="3"/>
    </row>
    <row r="18" spans="1:7" x14ac:dyDescent="0.25">
      <c r="C18" t="s">
        <v>13</v>
      </c>
      <c r="E18" s="3">
        <v>450</v>
      </c>
      <c r="F18" s="3"/>
    </row>
    <row r="19" spans="1:7" x14ac:dyDescent="0.25">
      <c r="C19" t="s">
        <v>41</v>
      </c>
      <c r="E19" s="3">
        <v>8000</v>
      </c>
      <c r="F19" s="3"/>
    </row>
    <row r="20" spans="1:7" x14ac:dyDescent="0.25">
      <c r="C20" t="s">
        <v>14</v>
      </c>
      <c r="E20" s="3">
        <v>850</v>
      </c>
      <c r="F20" s="3"/>
    </row>
    <row r="21" spans="1:7" x14ac:dyDescent="0.25">
      <c r="C21" t="s">
        <v>15</v>
      </c>
      <c r="E21" s="3">
        <v>200</v>
      </c>
      <c r="F21" s="3"/>
    </row>
    <row r="22" spans="1:7" x14ac:dyDescent="0.25">
      <c r="C22" t="s">
        <v>16</v>
      </c>
      <c r="E22" s="3">
        <v>125</v>
      </c>
      <c r="F22" s="3"/>
    </row>
    <row r="23" spans="1:7" x14ac:dyDescent="0.25">
      <c r="A23" t="s">
        <v>42</v>
      </c>
      <c r="C23" t="s">
        <v>17</v>
      </c>
      <c r="E23" s="3">
        <v>250</v>
      </c>
      <c r="F23" s="11">
        <f>E25-E26</f>
        <v>-131979</v>
      </c>
    </row>
    <row r="24" spans="1:7" x14ac:dyDescent="0.25">
      <c r="E24" s="3"/>
      <c r="F24" s="11"/>
    </row>
    <row r="25" spans="1:7" x14ac:dyDescent="0.25">
      <c r="A25" t="s">
        <v>22</v>
      </c>
      <c r="C25" t="s">
        <v>43</v>
      </c>
      <c r="E25" s="3">
        <v>664249.07999999996</v>
      </c>
      <c r="F25" s="11">
        <v>-664249</v>
      </c>
    </row>
    <row r="26" spans="1:7" x14ac:dyDescent="0.25">
      <c r="C26" t="s">
        <v>18</v>
      </c>
      <c r="E26" s="6">
        <f>SUM(E10:E25)</f>
        <v>796228.08</v>
      </c>
      <c r="F26" s="3"/>
    </row>
    <row r="27" spans="1:7" x14ac:dyDescent="0.25">
      <c r="F27" s="4">
        <f>SUM(F4:F26)</f>
        <v>916624.04</v>
      </c>
    </row>
    <row r="28" spans="1:7" x14ac:dyDescent="0.25">
      <c r="F28" s="3"/>
    </row>
    <row r="29" spans="1:7" x14ac:dyDescent="0.25">
      <c r="F29" s="3"/>
    </row>
    <row r="30" spans="1:7" x14ac:dyDescent="0.25">
      <c r="F30" s="3"/>
    </row>
    <row r="31" spans="1:7" x14ac:dyDescent="0.25">
      <c r="F31" s="3"/>
    </row>
    <row r="32" spans="1:7" x14ac:dyDescent="0.25">
      <c r="F32" s="3"/>
      <c r="G32" s="9">
        <v>1067782</v>
      </c>
    </row>
    <row r="33" spans="6:7" x14ac:dyDescent="0.25">
      <c r="F33" s="3"/>
      <c r="G33" s="16">
        <v>0.98</v>
      </c>
    </row>
    <row r="34" spans="6:7" x14ac:dyDescent="0.25">
      <c r="F34" s="3"/>
      <c r="G34" s="23">
        <f>G32*G33</f>
        <v>1046426.36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K18" sqref="K18"/>
    </sheetView>
  </sheetViews>
  <sheetFormatPr defaultRowHeight="15" x14ac:dyDescent="0.25"/>
  <cols>
    <col min="4" max="4" width="14" customWidth="1"/>
    <col min="5" max="5" width="2.5703125" customWidth="1"/>
    <col min="6" max="6" width="14.140625" customWidth="1"/>
    <col min="7" max="7" width="16" customWidth="1"/>
    <col min="8" max="8" width="1.42578125" customWidth="1"/>
    <col min="9" max="9" width="13.28515625" customWidth="1"/>
    <col min="10" max="10" width="13.85546875" customWidth="1"/>
    <col min="11" max="11" width="10.42578125" customWidth="1"/>
  </cols>
  <sheetData>
    <row r="1" spans="1:10" ht="21" x14ac:dyDescent="0.35">
      <c r="B1" s="7"/>
      <c r="D1" s="7" t="s">
        <v>30</v>
      </c>
    </row>
    <row r="2" spans="1:10" ht="21" x14ac:dyDescent="0.35">
      <c r="B2" s="7"/>
      <c r="D2" s="7"/>
    </row>
    <row r="3" spans="1:10" ht="21" x14ac:dyDescent="0.35">
      <c r="B3" s="7"/>
      <c r="D3" s="7" t="s">
        <v>36</v>
      </c>
    </row>
    <row r="4" spans="1:10" x14ac:dyDescent="0.25">
      <c r="A4" s="1" t="s">
        <v>0</v>
      </c>
    </row>
    <row r="5" spans="1:10" x14ac:dyDescent="0.25">
      <c r="C5" t="s">
        <v>1</v>
      </c>
      <c r="F5" s="10">
        <v>1046426</v>
      </c>
      <c r="G5" s="9"/>
      <c r="I5" t="s">
        <v>31</v>
      </c>
      <c r="J5" s="4">
        <v>720834</v>
      </c>
    </row>
    <row r="6" spans="1:10" x14ac:dyDescent="0.25">
      <c r="C6" t="s">
        <v>2</v>
      </c>
      <c r="F6" s="10">
        <v>5500</v>
      </c>
      <c r="G6" s="9"/>
      <c r="I6" t="s">
        <v>32</v>
      </c>
      <c r="J6" s="11">
        <f>SUM(J22:J25)</f>
        <v>690100</v>
      </c>
    </row>
    <row r="7" spans="1:10" x14ac:dyDescent="0.25">
      <c r="C7" t="s">
        <v>3</v>
      </c>
      <c r="F7" s="10">
        <v>3800</v>
      </c>
      <c r="G7" s="9"/>
      <c r="J7" s="3"/>
    </row>
    <row r="8" spans="1:10" x14ac:dyDescent="0.25">
      <c r="C8" t="s">
        <v>26</v>
      </c>
      <c r="F8" s="10">
        <v>62126</v>
      </c>
      <c r="G8" s="9"/>
      <c r="I8" t="s">
        <v>31</v>
      </c>
      <c r="J8" s="4">
        <f>J5-J6</f>
        <v>30734</v>
      </c>
    </row>
    <row r="9" spans="1:10" x14ac:dyDescent="0.25">
      <c r="C9" t="s">
        <v>4</v>
      </c>
      <c r="F9" s="10">
        <v>595000</v>
      </c>
      <c r="G9" s="9"/>
      <c r="J9" s="3"/>
    </row>
    <row r="10" spans="1:10" x14ac:dyDescent="0.25">
      <c r="G10" s="9"/>
      <c r="J10" s="3"/>
    </row>
    <row r="11" spans="1:10" x14ac:dyDescent="0.25">
      <c r="A11" s="1" t="s">
        <v>5</v>
      </c>
      <c r="F11" s="8"/>
      <c r="G11" s="12">
        <f>SUM(F5:F9)</f>
        <v>1712852</v>
      </c>
      <c r="J11" s="3"/>
    </row>
    <row r="12" spans="1:10" x14ac:dyDescent="0.25">
      <c r="A12" s="1" t="s">
        <v>6</v>
      </c>
      <c r="F12" s="8"/>
      <c r="G12" s="9"/>
      <c r="J12" s="3"/>
    </row>
    <row r="13" spans="1:10" x14ac:dyDescent="0.25">
      <c r="C13" t="s">
        <v>27</v>
      </c>
      <c r="F13" s="13">
        <v>-56719</v>
      </c>
      <c r="G13" s="9"/>
      <c r="J13" s="3"/>
    </row>
    <row r="14" spans="1:10" x14ac:dyDescent="0.25">
      <c r="B14" s="5" t="s">
        <v>37</v>
      </c>
      <c r="F14" s="14">
        <v>-664249</v>
      </c>
      <c r="G14" s="9"/>
      <c r="J14" s="3"/>
    </row>
    <row r="15" spans="1:10" x14ac:dyDescent="0.25">
      <c r="F15" s="8"/>
      <c r="G15" s="9"/>
      <c r="J15" s="3"/>
    </row>
    <row r="16" spans="1:10" x14ac:dyDescent="0.25">
      <c r="A16" s="1" t="s">
        <v>19</v>
      </c>
      <c r="F16" s="8"/>
      <c r="G16" s="9"/>
      <c r="J16" s="3"/>
    </row>
    <row r="17" spans="1:11" x14ac:dyDescent="0.25">
      <c r="C17" t="s">
        <v>20</v>
      </c>
      <c r="F17" s="17">
        <v>-189750</v>
      </c>
      <c r="G17" s="9"/>
      <c r="J17" s="3"/>
    </row>
    <row r="18" spans="1:11" x14ac:dyDescent="0.25">
      <c r="C18" t="s">
        <v>21</v>
      </c>
      <c r="F18" s="18">
        <v>-81300</v>
      </c>
      <c r="G18" s="9"/>
      <c r="J18" s="3"/>
    </row>
    <row r="19" spans="1:11" x14ac:dyDescent="0.25">
      <c r="C19" t="s">
        <v>24</v>
      </c>
      <c r="G19" s="19">
        <f>SUM(F17,F18)</f>
        <v>-271050</v>
      </c>
      <c r="J19" s="3"/>
    </row>
    <row r="20" spans="1:11" x14ac:dyDescent="0.25">
      <c r="A20" s="1" t="s">
        <v>23</v>
      </c>
      <c r="F20" s="13">
        <f>SUM(F13:F19)</f>
        <v>-992018</v>
      </c>
      <c r="G20" s="9"/>
      <c r="J20" s="3"/>
    </row>
    <row r="21" spans="1:11" x14ac:dyDescent="0.25">
      <c r="A21" s="1" t="s">
        <v>28</v>
      </c>
      <c r="F21" s="15">
        <f>G11+F20</f>
        <v>720834</v>
      </c>
      <c r="G21" s="9"/>
      <c r="J21" s="3"/>
    </row>
    <row r="22" spans="1:11" x14ac:dyDescent="0.25">
      <c r="G22" s="9"/>
      <c r="I22" t="s">
        <v>33</v>
      </c>
      <c r="J22" s="11">
        <v>90000</v>
      </c>
    </row>
    <row r="23" spans="1:11" x14ac:dyDescent="0.25">
      <c r="A23" t="s">
        <v>29</v>
      </c>
      <c r="F23" s="8"/>
      <c r="G23" s="20">
        <f>SUM(F13,F14)</f>
        <v>-720968</v>
      </c>
      <c r="J23" s="11"/>
    </row>
    <row r="24" spans="1:11" x14ac:dyDescent="0.25">
      <c r="G24" s="9"/>
      <c r="I24" t="s">
        <v>34</v>
      </c>
      <c r="J24" s="11">
        <v>424000</v>
      </c>
      <c r="K24" s="24"/>
    </row>
    <row r="25" spans="1:11" x14ac:dyDescent="0.25">
      <c r="G25" s="9"/>
      <c r="I25" t="s">
        <v>35</v>
      </c>
      <c r="J25" s="11">
        <v>176100</v>
      </c>
    </row>
    <row r="26" spans="1:11" x14ac:dyDescent="0.25">
      <c r="F26" s="13"/>
      <c r="J26" s="3"/>
    </row>
    <row r="27" spans="1:11" x14ac:dyDescent="0.25">
      <c r="F27" s="8"/>
      <c r="G27" s="9"/>
      <c r="J27" s="3"/>
    </row>
    <row r="28" spans="1:11" x14ac:dyDescent="0.25">
      <c r="F28" s="13"/>
      <c r="G28" s="9"/>
      <c r="J28" s="3"/>
    </row>
    <row r="29" spans="1:11" x14ac:dyDescent="0.25">
      <c r="G29" s="9"/>
      <c r="J29" s="4"/>
    </row>
    <row r="30" spans="1:11" x14ac:dyDescent="0.25">
      <c r="A30" s="1" t="s">
        <v>25</v>
      </c>
      <c r="F30" s="8"/>
      <c r="G30" s="9">
        <v>1067782</v>
      </c>
      <c r="J30" s="3"/>
    </row>
    <row r="31" spans="1:11" x14ac:dyDescent="0.25">
      <c r="A31" t="s">
        <v>44</v>
      </c>
      <c r="F31" s="8"/>
      <c r="G31" s="16">
        <v>0.98</v>
      </c>
      <c r="J31" s="3"/>
    </row>
    <row r="32" spans="1:11" x14ac:dyDescent="0.25">
      <c r="A32" t="s">
        <v>45</v>
      </c>
      <c r="F32" s="8"/>
      <c r="G32" s="12">
        <f>G30*G31</f>
        <v>1046426.36</v>
      </c>
      <c r="J32" s="3"/>
    </row>
    <row r="33" spans="7:7" x14ac:dyDescent="0.25">
      <c r="G33" s="3"/>
    </row>
    <row r="34" spans="7:7" x14ac:dyDescent="0.25">
      <c r="G34" s="3"/>
    </row>
    <row r="35" spans="7:7" x14ac:dyDescent="0.25">
      <c r="G35" s="3"/>
    </row>
  </sheetData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E2" sqref="E2"/>
    </sheetView>
  </sheetViews>
  <sheetFormatPr defaultRowHeight="15" x14ac:dyDescent="0.25"/>
  <cols>
    <col min="1" max="1" width="21.7109375" customWidth="1"/>
    <col min="2" max="2" width="2.85546875" customWidth="1"/>
    <col min="4" max="4" width="19.7109375" customWidth="1"/>
    <col min="5" max="5" width="19.42578125" customWidth="1"/>
    <col min="6" max="6" width="17.28515625" customWidth="1"/>
    <col min="7" max="7" width="21" customWidth="1"/>
    <col min="8" max="8" width="14.28515625" bestFit="1" customWidth="1"/>
  </cols>
  <sheetData>
    <row r="1" spans="1:8" ht="18.75" x14ac:dyDescent="0.3">
      <c r="C1" s="21" t="s">
        <v>58</v>
      </c>
      <c r="F1" s="3"/>
    </row>
    <row r="2" spans="1:8" x14ac:dyDescent="0.25">
      <c r="E2" t="s">
        <v>60</v>
      </c>
      <c r="F2" s="3"/>
    </row>
    <row r="3" spans="1:8" x14ac:dyDescent="0.25">
      <c r="F3" s="3"/>
    </row>
    <row r="4" spans="1:8" x14ac:dyDescent="0.25">
      <c r="C4" t="s">
        <v>0</v>
      </c>
      <c r="F4" s="3"/>
    </row>
    <row r="5" spans="1:8" x14ac:dyDescent="0.25">
      <c r="C5" t="s">
        <v>50</v>
      </c>
      <c r="E5" s="25"/>
      <c r="F5" s="30">
        <v>1314042.8</v>
      </c>
    </row>
    <row r="6" spans="1:8" x14ac:dyDescent="0.25">
      <c r="C6" t="s">
        <v>2</v>
      </c>
      <c r="E6" s="25"/>
      <c r="F6" s="30">
        <v>7000</v>
      </c>
    </row>
    <row r="7" spans="1:8" x14ac:dyDescent="0.25">
      <c r="C7" t="s">
        <v>3</v>
      </c>
      <c r="E7" s="25"/>
      <c r="F7" s="30">
        <v>7500</v>
      </c>
    </row>
    <row r="8" spans="1:8" x14ac:dyDescent="0.25">
      <c r="C8" t="s">
        <v>4</v>
      </c>
      <c r="E8" s="25"/>
      <c r="F8" s="30">
        <v>723375</v>
      </c>
    </row>
    <row r="9" spans="1:8" x14ac:dyDescent="0.25">
      <c r="C9" t="s">
        <v>26</v>
      </c>
      <c r="E9" s="25"/>
      <c r="F9" s="30">
        <v>72000</v>
      </c>
    </row>
    <row r="10" spans="1:8" ht="15.75" x14ac:dyDescent="0.25">
      <c r="A10" s="1" t="s">
        <v>5</v>
      </c>
      <c r="F10" s="3"/>
      <c r="G10" s="32">
        <f>SUM(F5:F9)</f>
        <v>2123917.7999999998</v>
      </c>
      <c r="H10" s="26"/>
    </row>
    <row r="11" spans="1:8" x14ac:dyDescent="0.25">
      <c r="A11" t="s">
        <v>6</v>
      </c>
      <c r="C11" t="s">
        <v>7</v>
      </c>
      <c r="E11" s="3">
        <v>23000</v>
      </c>
      <c r="F11" s="26"/>
    </row>
    <row r="12" spans="1:8" x14ac:dyDescent="0.25">
      <c r="C12" t="s">
        <v>8</v>
      </c>
      <c r="E12" s="3">
        <v>15000</v>
      </c>
      <c r="F12" s="26"/>
    </row>
    <row r="13" spans="1:8" x14ac:dyDescent="0.25">
      <c r="C13" t="s">
        <v>55</v>
      </c>
      <c r="E13" s="3">
        <v>20000</v>
      </c>
      <c r="F13" s="26"/>
    </row>
    <row r="14" spans="1:8" x14ac:dyDescent="0.25">
      <c r="C14" t="s">
        <v>56</v>
      </c>
      <c r="E14" s="3">
        <v>12000</v>
      </c>
      <c r="F14" s="26"/>
    </row>
    <row r="15" spans="1:8" x14ac:dyDescent="0.25">
      <c r="C15" t="s">
        <v>9</v>
      </c>
      <c r="E15" s="3">
        <v>3000</v>
      </c>
      <c r="F15" s="26"/>
    </row>
    <row r="16" spans="1:8" x14ac:dyDescent="0.25">
      <c r="C16" t="s">
        <v>10</v>
      </c>
      <c r="E16" s="3">
        <v>4500</v>
      </c>
      <c r="F16" s="26"/>
    </row>
    <row r="17" spans="1:7" x14ac:dyDescent="0.25">
      <c r="C17" t="s">
        <v>57</v>
      </c>
      <c r="E17" s="3">
        <v>4000</v>
      </c>
      <c r="F17" s="26"/>
    </row>
    <row r="18" spans="1:7" x14ac:dyDescent="0.25">
      <c r="C18" t="s">
        <v>12</v>
      </c>
      <c r="E18" s="3">
        <v>1000</v>
      </c>
      <c r="F18" s="29"/>
    </row>
    <row r="19" spans="1:7" x14ac:dyDescent="0.25">
      <c r="C19" t="s">
        <v>13</v>
      </c>
      <c r="E19" s="3">
        <v>450</v>
      </c>
      <c r="F19" s="26"/>
    </row>
    <row r="20" spans="1:7" x14ac:dyDescent="0.25">
      <c r="C20" t="s">
        <v>41</v>
      </c>
      <c r="E20" s="3">
        <v>8000</v>
      </c>
      <c r="F20" s="26"/>
      <c r="G20" s="25"/>
    </row>
    <row r="21" spans="1:7" x14ac:dyDescent="0.25">
      <c r="C21" t="s">
        <v>14</v>
      </c>
      <c r="E21" s="3">
        <v>850</v>
      </c>
      <c r="F21" s="26"/>
    </row>
    <row r="22" spans="1:7" x14ac:dyDescent="0.25">
      <c r="C22" t="s">
        <v>15</v>
      </c>
      <c r="E22" s="3">
        <v>300</v>
      </c>
      <c r="F22" s="26"/>
    </row>
    <row r="23" spans="1:7" x14ac:dyDescent="0.25">
      <c r="C23" t="s">
        <v>16</v>
      </c>
      <c r="E23" s="3">
        <v>125</v>
      </c>
      <c r="F23" s="26"/>
    </row>
    <row r="24" spans="1:7" x14ac:dyDescent="0.25">
      <c r="A24" t="s">
        <v>42</v>
      </c>
      <c r="C24" t="s">
        <v>17</v>
      </c>
      <c r="E24" s="3">
        <v>400</v>
      </c>
      <c r="F24" s="26"/>
    </row>
    <row r="25" spans="1:7" x14ac:dyDescent="0.25">
      <c r="E25" s="3"/>
      <c r="G25" s="26"/>
    </row>
    <row r="26" spans="1:7" x14ac:dyDescent="0.25">
      <c r="A26" t="s">
        <v>22</v>
      </c>
      <c r="C26" t="s">
        <v>43</v>
      </c>
      <c r="E26" s="3">
        <v>905368</v>
      </c>
      <c r="F26" s="11"/>
    </row>
    <row r="27" spans="1:7" x14ac:dyDescent="0.25">
      <c r="C27" t="s">
        <v>18</v>
      </c>
      <c r="E27" s="6">
        <f>SUM(E11:E26)</f>
        <v>997993</v>
      </c>
    </row>
    <row r="28" spans="1:7" ht="15.75" x14ac:dyDescent="0.25">
      <c r="C28" t="s">
        <v>51</v>
      </c>
      <c r="F28" s="31">
        <f>SUM(F5:F27)-E27</f>
        <v>1125924.7999999998</v>
      </c>
    </row>
    <row r="29" spans="1:7" x14ac:dyDescent="0.25">
      <c r="A29" t="s">
        <v>49</v>
      </c>
      <c r="C29" s="1" t="s">
        <v>48</v>
      </c>
      <c r="E29" s="29">
        <f>E27-E26</f>
        <v>92625</v>
      </c>
      <c r="F29" s="3"/>
    </row>
    <row r="30" spans="1:7" x14ac:dyDescent="0.25">
      <c r="F30" s="3"/>
    </row>
    <row r="31" spans="1:7" x14ac:dyDescent="0.25">
      <c r="F31" s="3"/>
    </row>
    <row r="32" spans="1:7" x14ac:dyDescent="0.25">
      <c r="F32" s="3"/>
    </row>
    <row r="33" spans="4:8" x14ac:dyDescent="0.25">
      <c r="D33" t="s">
        <v>53</v>
      </c>
      <c r="F33" s="3"/>
      <c r="G33" s="9">
        <v>1340860</v>
      </c>
      <c r="H33" s="26"/>
    </row>
    <row r="34" spans="4:8" x14ac:dyDescent="0.25">
      <c r="D34" t="s">
        <v>47</v>
      </c>
      <c r="F34" s="3"/>
      <c r="G34" s="28">
        <v>0.98</v>
      </c>
    </row>
    <row r="35" spans="4:8" ht="15.75" x14ac:dyDescent="0.25">
      <c r="D35" t="s">
        <v>52</v>
      </c>
      <c r="F35" s="3"/>
      <c r="G35" s="31">
        <f>G33*G34</f>
        <v>1314042.8</v>
      </c>
      <c r="H35" s="27"/>
    </row>
    <row r="39" spans="4:8" ht="15.75" x14ac:dyDescent="0.25">
      <c r="E39" s="33"/>
    </row>
  </sheetData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activeCell="J29" sqref="J29"/>
    </sheetView>
  </sheetViews>
  <sheetFormatPr defaultRowHeight="15" x14ac:dyDescent="0.25"/>
  <cols>
    <col min="2" max="2" width="3.7109375" customWidth="1"/>
    <col min="3" max="3" width="30.7109375" customWidth="1"/>
    <col min="4" max="4" width="1.42578125" customWidth="1"/>
    <col min="5" max="5" width="1.85546875" customWidth="1"/>
    <col min="6" max="6" width="16.140625" customWidth="1"/>
    <col min="7" max="7" width="16.7109375" customWidth="1"/>
    <col min="8" max="8" width="3.7109375" customWidth="1"/>
    <col min="9" max="9" width="10.5703125" customWidth="1"/>
    <col min="10" max="10" width="15.42578125" customWidth="1"/>
    <col min="11" max="12" width="9.140625" hidden="1" customWidth="1"/>
  </cols>
  <sheetData>
    <row r="1" spans="1:10" ht="21" x14ac:dyDescent="0.35">
      <c r="B1" s="7"/>
      <c r="D1" s="7" t="s">
        <v>30</v>
      </c>
    </row>
    <row r="2" spans="1:10" ht="21" x14ac:dyDescent="0.35">
      <c r="B2" s="7"/>
      <c r="D2" s="7"/>
    </row>
    <row r="3" spans="1:10" ht="21" x14ac:dyDescent="0.35">
      <c r="B3" s="7"/>
      <c r="D3" s="7" t="s">
        <v>46</v>
      </c>
    </row>
    <row r="4" spans="1:10" x14ac:dyDescent="0.25">
      <c r="A4" s="1" t="s">
        <v>0</v>
      </c>
    </row>
    <row r="5" spans="1:10" x14ac:dyDescent="0.25">
      <c r="C5" t="s">
        <v>1</v>
      </c>
      <c r="F5" s="10">
        <v>1314042.8</v>
      </c>
      <c r="G5" s="9"/>
      <c r="I5" t="s">
        <v>31</v>
      </c>
      <c r="J5" s="30">
        <v>835417.8</v>
      </c>
    </row>
    <row r="6" spans="1:10" x14ac:dyDescent="0.25">
      <c r="C6" t="s">
        <v>2</v>
      </c>
      <c r="F6" s="10">
        <v>7000</v>
      </c>
      <c r="G6" s="9"/>
      <c r="I6" t="s">
        <v>32</v>
      </c>
      <c r="J6" s="11">
        <f>SUM(J22:J25)</f>
        <v>910500</v>
      </c>
    </row>
    <row r="7" spans="1:10" x14ac:dyDescent="0.25">
      <c r="C7" t="s">
        <v>3</v>
      </c>
      <c r="F7" s="10">
        <v>7500</v>
      </c>
      <c r="G7" s="9"/>
      <c r="J7" s="3"/>
    </row>
    <row r="8" spans="1:10" ht="15.75" x14ac:dyDescent="0.25">
      <c r="C8" t="s">
        <v>26</v>
      </c>
      <c r="F8" s="10">
        <v>72733</v>
      </c>
      <c r="G8" s="9"/>
      <c r="I8" t="s">
        <v>31</v>
      </c>
      <c r="J8" s="41">
        <f>J5-J6</f>
        <v>-75082.199999999953</v>
      </c>
    </row>
    <row r="9" spans="1:10" x14ac:dyDescent="0.25">
      <c r="C9" t="s">
        <v>4</v>
      </c>
      <c r="F9" s="10">
        <v>723375</v>
      </c>
      <c r="G9" s="9"/>
      <c r="J9" s="3"/>
    </row>
    <row r="10" spans="1:10" x14ac:dyDescent="0.25">
      <c r="G10" s="9"/>
      <c r="J10" s="3"/>
    </row>
    <row r="11" spans="1:10" ht="15.75" x14ac:dyDescent="0.25">
      <c r="C11" s="1" t="s">
        <v>5</v>
      </c>
      <c r="F11" s="8"/>
      <c r="G11" s="31">
        <f>SUM(F5:F9)</f>
        <v>2124650.7999999998</v>
      </c>
      <c r="J11" s="3"/>
    </row>
    <row r="12" spans="1:10" x14ac:dyDescent="0.25">
      <c r="A12" s="1" t="s">
        <v>6</v>
      </c>
      <c r="F12" s="8"/>
      <c r="G12" s="9"/>
      <c r="J12" s="3"/>
    </row>
    <row r="13" spans="1:10" x14ac:dyDescent="0.25">
      <c r="C13" t="s">
        <v>27</v>
      </c>
      <c r="F13" s="37">
        <v>-92625</v>
      </c>
      <c r="G13" s="9"/>
      <c r="J13" s="3"/>
    </row>
    <row r="14" spans="1:10" ht="15.75" x14ac:dyDescent="0.25">
      <c r="C14" s="5" t="s">
        <v>37</v>
      </c>
      <c r="F14" s="38">
        <v>-905368</v>
      </c>
      <c r="G14" s="9"/>
      <c r="J14" s="3"/>
    </row>
    <row r="15" spans="1:10" x14ac:dyDescent="0.25">
      <c r="F15" s="8"/>
      <c r="G15" s="9"/>
      <c r="J15" s="3"/>
    </row>
    <row r="16" spans="1:10" x14ac:dyDescent="0.25">
      <c r="A16" s="1" t="s">
        <v>19</v>
      </c>
      <c r="F16" s="8"/>
      <c r="G16" s="9"/>
      <c r="J16" s="3"/>
    </row>
    <row r="17" spans="1:10" x14ac:dyDescent="0.25">
      <c r="C17" t="s">
        <v>20</v>
      </c>
      <c r="F17" s="39">
        <v>-189750</v>
      </c>
      <c r="G17" s="9"/>
      <c r="J17" s="3"/>
    </row>
    <row r="18" spans="1:10" x14ac:dyDescent="0.25">
      <c r="C18" t="s">
        <v>21</v>
      </c>
      <c r="F18" s="40">
        <v>-101490</v>
      </c>
      <c r="G18" s="9"/>
      <c r="J18" s="3"/>
    </row>
    <row r="19" spans="1:10" x14ac:dyDescent="0.25">
      <c r="C19" t="s">
        <v>24</v>
      </c>
      <c r="F19" s="2"/>
      <c r="G19" s="19">
        <f>SUM(F17,F18)</f>
        <v>-291240</v>
      </c>
      <c r="J19" s="3"/>
    </row>
    <row r="20" spans="1:10" ht="15.75" x14ac:dyDescent="0.25">
      <c r="A20" s="1" t="s">
        <v>23</v>
      </c>
      <c r="F20" s="35">
        <f>SUM(F13:F19)</f>
        <v>-1289233</v>
      </c>
      <c r="G20" s="9"/>
      <c r="J20" s="3"/>
    </row>
    <row r="21" spans="1:10" ht="15.75" x14ac:dyDescent="0.25">
      <c r="A21" s="1" t="s">
        <v>28</v>
      </c>
      <c r="F21" s="34">
        <f>G11+F20</f>
        <v>835417.79999999981</v>
      </c>
      <c r="G21" s="9"/>
      <c r="J21" s="3"/>
    </row>
    <row r="22" spans="1:10" x14ac:dyDescent="0.25">
      <c r="G22" s="9"/>
      <c r="I22" t="s">
        <v>33</v>
      </c>
      <c r="J22" s="11">
        <v>289800</v>
      </c>
    </row>
    <row r="23" spans="1:10" ht="15.75" x14ac:dyDescent="0.25">
      <c r="A23" t="s">
        <v>54</v>
      </c>
      <c r="F23" s="8"/>
      <c r="G23" s="36">
        <f>SUM(F13,F14)</f>
        <v>-997993</v>
      </c>
      <c r="J23" s="11"/>
    </row>
    <row r="24" spans="1:10" x14ac:dyDescent="0.25">
      <c r="G24" s="9"/>
      <c r="I24" t="s">
        <v>34</v>
      </c>
      <c r="J24" s="11">
        <v>0</v>
      </c>
    </row>
    <row r="25" spans="1:10" x14ac:dyDescent="0.25">
      <c r="G25" s="9"/>
      <c r="I25" t="s">
        <v>35</v>
      </c>
      <c r="J25" s="11">
        <v>620700</v>
      </c>
    </row>
    <row r="26" spans="1:10" x14ac:dyDescent="0.25">
      <c r="F26" s="13"/>
      <c r="J26" s="3"/>
    </row>
    <row r="27" spans="1:10" x14ac:dyDescent="0.25">
      <c r="F27" s="8"/>
      <c r="G27" s="9"/>
      <c r="J27" s="3"/>
    </row>
    <row r="28" spans="1:10" x14ac:dyDescent="0.25">
      <c r="F28" s="13"/>
      <c r="G28" s="9"/>
      <c r="J28" s="3"/>
    </row>
    <row r="29" spans="1:10" x14ac:dyDescent="0.25">
      <c r="G29" s="9"/>
      <c r="J29" s="4"/>
    </row>
    <row r="30" spans="1:10" x14ac:dyDescent="0.25">
      <c r="A30" s="1" t="s">
        <v>25</v>
      </c>
      <c r="F30" s="8"/>
      <c r="G30" s="9">
        <v>1340860</v>
      </c>
      <c r="J30" s="3"/>
    </row>
    <row r="31" spans="1:10" x14ac:dyDescent="0.25">
      <c r="A31" t="s">
        <v>44</v>
      </c>
      <c r="F31" s="8"/>
      <c r="G31" s="16">
        <v>0.98</v>
      </c>
      <c r="J31" s="3"/>
    </row>
    <row r="32" spans="1:10" ht="15.75" x14ac:dyDescent="0.25">
      <c r="A32" s="1" t="s">
        <v>45</v>
      </c>
      <c r="F32" s="8"/>
      <c r="G32" s="31">
        <f>G30*G31</f>
        <v>1314042.8</v>
      </c>
      <c r="J32" s="3"/>
    </row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2022 ESD</vt:lpstr>
      <vt:lpstr>2022 total</vt:lpstr>
      <vt:lpstr>2023 ESD</vt:lpstr>
      <vt:lpstr>2023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cp:lastPrinted>2022-09-16T11:27:59Z</cp:lastPrinted>
  <dcterms:created xsi:type="dcterms:W3CDTF">2018-06-28T19:18:09Z</dcterms:created>
  <dcterms:modified xsi:type="dcterms:W3CDTF">2022-11-17T22:25:42Z</dcterms:modified>
</cp:coreProperties>
</file>